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Regional Pipeline" sheetId="2" state="visible" r:id="rId2"/>
    <sheet xmlns:r="http://schemas.openxmlformats.org/officeDocument/2006/relationships" name="Board Summary" sheetId="3" state="visible" r:id="rId3"/>
  </sheets>
  <definedNames>
    <definedName name="_xlnm._FilterDatabase" localSheetId="1" hidden="1">'Regional Pipeline'!$A$1:$J$21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_);[Red](#,##0);&quot;-&quot;"/>
    <numFmt numFmtId="165" formatCode="yyyy-mm-dd"/>
  </numFmts>
  <fonts count="5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color rgb="001F4E78"/>
      <sz val="14"/>
    </font>
    <font>
      <b val="1"/>
      <color rgb="001F4E78"/>
      <sz val="12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top style="thin">
        <color rgb="00000000"/>
      </top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pivotButton="0" quotePrefix="0" xfId="0"/>
    <xf numFmtId="9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9" fontId="0" fillId="0" borderId="0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0" fontId="2" fillId="0" borderId="1" pivotButton="0" quotePrefix="0" xfId="0"/>
    <xf numFmtId="164" fontId="2" fillId="0" borderId="1" pivotButton="0" quotePrefix="0" xfId="0"/>
    <xf numFmtId="0" fontId="3" fillId="0" borderId="0" pivotButton="0" quotePrefix="0" xfId="0"/>
    <xf numFmtId="0" fontId="1" fillId="2" borderId="0" applyAlignment="1" pivotButton="0" quotePrefix="0" xfId="0">
      <alignment horizontal="center"/>
    </xf>
    <xf numFmtId="164" fontId="0" fillId="0" borderId="0" pivotButton="0" quotePrefix="0" xfId="0"/>
    <xf numFmtId="0" fontId="4" fillId="0" borderId="0" pivotButton="0" quotePrefix="0" xfId="0"/>
    <xf numFmtId="164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4" fontId="2" fillId="0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ops</author>
  </authors>
  <commentList>
    <comment ref="B2" authorId="0" shapeId="0">
      <text>
        <t>Source: https://www.forrester.com/report/b2b-pipeline-conversion-benchmarks/</t>
      </text>
    </comment>
    <comment ref="B3" authorId="0" shapeId="0">
      <text>
        <t>Source: https://www.forrester.com/report/b2b-pipeline-conversion-benchmarks/</t>
      </text>
    </comment>
    <comment ref="B4" authorId="0" shapeId="0">
      <text>
        <t>Source: https://www.forrester.com/report/b2b-pipeline-conversion-benchmarks/</t>
      </text>
    </comment>
    <comment ref="B5" authorId="0" shapeId="0">
      <text>
        <t>Source: https://www.forrester.com/report/b2b-pipeline-conversion-benchmarks/</t>
      </text>
    </comment>
    <comment ref="B6" authorId="0" shapeId="0">
      <text>
        <t>Source: https://www.forrester.com/report/b2b-pipeline-conversion-benchmarks/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>
      <c r="A1" s="1" t="inlineStr">
        <is>
          <t>Stage</t>
        </is>
      </c>
      <c r="B1" s="1" t="inlineStr">
        <is>
          <t>Probability</t>
        </is>
      </c>
    </row>
    <row r="2">
      <c r="A2" t="inlineStr">
        <is>
          <t>Prospect</t>
        </is>
      </c>
      <c r="B2" s="2" t="n">
        <v>0.15</v>
      </c>
    </row>
    <row r="3">
      <c r="A3" t="inlineStr">
        <is>
          <t>Qualified</t>
        </is>
      </c>
      <c r="B3" s="2" t="n">
        <v>0.35</v>
      </c>
    </row>
    <row r="4">
      <c r="A4" t="inlineStr">
        <is>
          <t>Proposal</t>
        </is>
      </c>
      <c r="B4" s="2" t="n">
        <v>0.55</v>
      </c>
    </row>
    <row r="5">
      <c r="A5" t="inlineStr">
        <is>
          <t>Negotiation</t>
        </is>
      </c>
      <c r="B5" s="2" t="n">
        <v>0.75</v>
      </c>
    </row>
    <row r="6">
      <c r="A6" t="inlineStr">
        <is>
          <t>Commit</t>
        </is>
      </c>
      <c r="B6" s="2" t="n">
        <v>0.9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1" customWidth="1" min="2" max="2"/>
    <col width="24" customWidth="1" min="3" max="3"/>
    <col width="16" customWidth="1" min="4" max="4"/>
    <col width="13" customWidth="1" min="5" max="5"/>
    <col width="12" customWidth="1" min="6" max="6"/>
    <col width="19" customWidth="1" min="7" max="7"/>
    <col width="19" customWidth="1" min="8" max="8"/>
    <col width="14" customWidth="1" min="9" max="9"/>
    <col width="13" customWidth="1" min="10" max="10"/>
  </cols>
  <sheetData>
    <row r="1">
      <c r="A1" s="3" t="inlineStr">
        <is>
          <t>Deal ID</t>
        </is>
      </c>
      <c r="B1" s="3" t="inlineStr">
        <is>
          <t>Region</t>
        </is>
      </c>
      <c r="C1" s="3" t="inlineStr">
        <is>
          <t>Account Name</t>
        </is>
      </c>
      <c r="D1" s="3" t="inlineStr">
        <is>
          <t>Owner</t>
        </is>
      </c>
      <c r="E1" s="3" t="inlineStr">
        <is>
          <t>Stage</t>
        </is>
      </c>
      <c r="F1" s="3" t="inlineStr">
        <is>
          <t>Probability</t>
        </is>
      </c>
      <c r="G1" s="3" t="inlineStr">
        <is>
          <t>Pipeline Amount ($)</t>
        </is>
      </c>
      <c r="H1" s="3" t="inlineStr">
        <is>
          <t>Weighted Pipeline ($)</t>
        </is>
      </c>
      <c r="I1" s="3" t="inlineStr">
        <is>
          <t>Expected Close</t>
        </is>
      </c>
      <c r="J1" s="3" t="inlineStr">
        <is>
          <t>Last Update</t>
        </is>
      </c>
    </row>
    <row r="2">
      <c r="A2" s="4" t="inlineStr">
        <is>
          <t>D-1001</t>
        </is>
      </c>
      <c r="B2" s="4" t="inlineStr">
        <is>
          <t>NA East</t>
        </is>
      </c>
      <c r="C2" s="4" t="inlineStr">
        <is>
          <t>Acme Manufacturing</t>
        </is>
      </c>
      <c r="D2" s="4" t="inlineStr">
        <is>
          <t>Jane Liu</t>
        </is>
      </c>
      <c r="E2" s="4" t="inlineStr">
        <is>
          <t>Proposal</t>
        </is>
      </c>
      <c r="F2" s="5">
        <f>IFERROR(XLOOKUP(E2,Assumptions!$A$2:$A$6,Assumptions!$B$2:$B$6),0)</f>
        <v/>
      </c>
      <c r="G2" s="14" t="n">
        <v>485000</v>
      </c>
      <c r="H2" s="14">
        <f>IFERROR(F2*G2,0)</f>
        <v/>
      </c>
      <c r="I2" s="15" t="n">
        <v>46160</v>
      </c>
      <c r="J2" s="15" t="n">
        <v>46126</v>
      </c>
    </row>
    <row r="3">
      <c r="A3" s="4" t="inlineStr">
        <is>
          <t>D-1002</t>
        </is>
      </c>
      <c r="B3" s="4" t="inlineStr">
        <is>
          <t>NA West</t>
        </is>
      </c>
      <c r="C3" s="4" t="inlineStr">
        <is>
          <t>Redwood Health</t>
        </is>
      </c>
      <c r="D3" s="4" t="inlineStr">
        <is>
          <t>Omar Shah</t>
        </is>
      </c>
      <c r="E3" s="4" t="inlineStr">
        <is>
          <t>Negotiation</t>
        </is>
      </c>
      <c r="F3" s="5">
        <f>IFERROR(XLOOKUP(E3,Assumptions!$A$2:$A$6,Assumptions!$B$2:$B$6),0)</f>
        <v/>
      </c>
      <c r="G3" s="14" t="n">
        <v>720000</v>
      </c>
      <c r="H3" s="14">
        <f>IFERROR(F3*G3,0)</f>
        <v/>
      </c>
      <c r="I3" s="15" t="n">
        <v>46144</v>
      </c>
      <c r="J3" s="15" t="n">
        <v>46126</v>
      </c>
    </row>
    <row r="4">
      <c r="A4" s="4" t="inlineStr">
        <is>
          <t>D-1003</t>
        </is>
      </c>
      <c r="B4" s="4" t="inlineStr">
        <is>
          <t>EMEA</t>
        </is>
      </c>
      <c r="C4" s="4" t="inlineStr">
        <is>
          <t>Nordline Retail</t>
        </is>
      </c>
      <c r="D4" s="4" t="inlineStr">
        <is>
          <t>Eva Klein</t>
        </is>
      </c>
      <c r="E4" s="4" t="inlineStr">
        <is>
          <t>Qualified</t>
        </is>
      </c>
      <c r="F4" s="5">
        <f>IFERROR(XLOOKUP(E4,Assumptions!$A$2:$A$6,Assumptions!$B$2:$B$6),0)</f>
        <v/>
      </c>
      <c r="G4" s="14" t="n">
        <v>310000</v>
      </c>
      <c r="H4" s="14">
        <f>IFERROR(F4*G4,0)</f>
        <v/>
      </c>
      <c r="I4" s="15" t="n">
        <v>46183</v>
      </c>
      <c r="J4" s="15" t="n">
        <v>46126</v>
      </c>
    </row>
    <row r="5">
      <c r="A5" s="4" t="inlineStr">
        <is>
          <t>D-1004</t>
        </is>
      </c>
      <c r="B5" s="4" t="inlineStr">
        <is>
          <t>APAC</t>
        </is>
      </c>
      <c r="C5" s="4" t="inlineStr">
        <is>
          <t>Sakura Mobility</t>
        </is>
      </c>
      <c r="D5" s="4" t="inlineStr">
        <is>
          <t>Kenji Watanabe</t>
        </is>
      </c>
      <c r="E5" s="4" t="inlineStr">
        <is>
          <t>Commit</t>
        </is>
      </c>
      <c r="F5" s="5">
        <f>IFERROR(XLOOKUP(E5,Assumptions!$A$2:$A$6,Assumptions!$B$2:$B$6),0)</f>
        <v/>
      </c>
      <c r="G5" s="14" t="n">
        <v>910000</v>
      </c>
      <c r="H5" s="14">
        <f>IFERROR(F5*G5,0)</f>
        <v/>
      </c>
      <c r="I5" s="15" t="n">
        <v>46141</v>
      </c>
      <c r="J5" s="15" t="n">
        <v>46126</v>
      </c>
    </row>
    <row r="6">
      <c r="A6" s="4" t="inlineStr">
        <is>
          <t>D-1005</t>
        </is>
      </c>
      <c r="B6" s="4" t="inlineStr">
        <is>
          <t>LATAM</t>
        </is>
      </c>
      <c r="C6" s="4" t="inlineStr">
        <is>
          <t>Andes Telecom</t>
        </is>
      </c>
      <c r="D6" s="4" t="inlineStr">
        <is>
          <t>Lucia Perez</t>
        </is>
      </c>
      <c r="E6" s="4" t="inlineStr">
        <is>
          <t>Prospect</t>
        </is>
      </c>
      <c r="F6" s="5">
        <f>IFERROR(XLOOKUP(E6,Assumptions!$A$2:$A$6,Assumptions!$B$2:$B$6),0)</f>
        <v/>
      </c>
      <c r="G6" s="14" t="n">
        <v>205000</v>
      </c>
      <c r="H6" s="14">
        <f>IFERROR(F6*G6,0)</f>
        <v/>
      </c>
      <c r="I6" s="15" t="n">
        <v>46210</v>
      </c>
      <c r="J6" s="15" t="n">
        <v>46126</v>
      </c>
    </row>
    <row r="7">
      <c r="A7" s="4" t="inlineStr">
        <is>
          <t>D-1006</t>
        </is>
      </c>
      <c r="B7" s="4" t="inlineStr">
        <is>
          <t>NA East</t>
        </is>
      </c>
      <c r="C7" s="4" t="inlineStr">
        <is>
          <t>Harbor Logistics</t>
        </is>
      </c>
      <c r="D7" s="4" t="inlineStr">
        <is>
          <t>Priya Nair</t>
        </is>
      </c>
      <c r="E7" s="4" t="inlineStr">
        <is>
          <t>Negotiation</t>
        </is>
      </c>
      <c r="F7" s="5">
        <f>IFERROR(XLOOKUP(E7,Assumptions!$A$2:$A$6,Assumptions!$B$2:$B$6),0)</f>
        <v/>
      </c>
      <c r="G7" s="14" t="n">
        <v>640000</v>
      </c>
      <c r="H7" s="14">
        <f>IFERROR(F7*G7,0)</f>
        <v/>
      </c>
      <c r="I7" s="15" t="n">
        <v>46156</v>
      </c>
      <c r="J7" s="15" t="n">
        <v>46126</v>
      </c>
    </row>
    <row r="8">
      <c r="A8" s="4" t="inlineStr">
        <is>
          <t>D-1007</t>
        </is>
      </c>
      <c r="B8" s="4" t="inlineStr">
        <is>
          <t>EMEA</t>
        </is>
      </c>
      <c r="C8" s="4" t="inlineStr">
        <is>
          <t>Baltic Energy</t>
        </is>
      </c>
      <c r="D8" s="4" t="inlineStr">
        <is>
          <t>Martin Vogt</t>
        </is>
      </c>
      <c r="E8" s="4" t="inlineStr">
        <is>
          <t>Proposal</t>
        </is>
      </c>
      <c r="F8" s="5">
        <f>IFERROR(XLOOKUP(E8,Assumptions!$A$2:$A$6,Assumptions!$B$2:$B$6),0)</f>
        <v/>
      </c>
      <c r="G8" s="14" t="n">
        <v>430000</v>
      </c>
      <c r="H8" s="14">
        <f>IFERROR(F8*G8,0)</f>
        <v/>
      </c>
      <c r="I8" s="15" t="n">
        <v>46176</v>
      </c>
      <c r="J8" s="15" t="n">
        <v>46126</v>
      </c>
    </row>
    <row r="9">
      <c r="A9" s="4" t="inlineStr">
        <is>
          <t>D-1008</t>
        </is>
      </c>
      <c r="B9" s="4" t="inlineStr">
        <is>
          <t>APAC</t>
        </is>
      </c>
      <c r="C9" s="4" t="inlineStr">
        <is>
          <t>Pearl Payments</t>
        </is>
      </c>
      <c r="D9" s="4" t="inlineStr">
        <is>
          <t>Mei Chen</t>
        </is>
      </c>
      <c r="E9" s="4" t="inlineStr">
        <is>
          <t>Qualified</t>
        </is>
      </c>
      <c r="F9" s="5">
        <f>IFERROR(XLOOKUP(E9,Assumptions!$A$2:$A$6,Assumptions!$B$2:$B$6),0)</f>
        <v/>
      </c>
      <c r="G9" s="14" t="n">
        <v>355000</v>
      </c>
      <c r="H9" s="14">
        <f>IFERROR(F9*G9,0)</f>
        <v/>
      </c>
      <c r="I9" s="15" t="n">
        <v>46201</v>
      </c>
      <c r="J9" s="15" t="n">
        <v>46126</v>
      </c>
    </row>
    <row r="10">
      <c r="A10" s="4" t="inlineStr">
        <is>
          <t>D-1009</t>
        </is>
      </c>
      <c r="B10" s="4" t="inlineStr">
        <is>
          <t>NA West</t>
        </is>
      </c>
      <c r="C10" s="4" t="inlineStr">
        <is>
          <t>Canyon Bio</t>
        </is>
      </c>
      <c r="D10" s="4" t="inlineStr">
        <is>
          <t>Alicia Park</t>
        </is>
      </c>
      <c r="E10" s="4" t="inlineStr">
        <is>
          <t>Commit</t>
        </is>
      </c>
      <c r="F10" s="5">
        <f>IFERROR(XLOOKUP(E10,Assumptions!$A$2:$A$6,Assumptions!$B$2:$B$6),0)</f>
        <v/>
      </c>
      <c r="G10" s="14" t="n">
        <v>825000</v>
      </c>
      <c r="H10" s="14">
        <f>IFERROR(F10*G10,0)</f>
        <v/>
      </c>
      <c r="I10" s="15" t="n">
        <v>46148</v>
      </c>
      <c r="J10" s="15" t="n">
        <v>46126</v>
      </c>
    </row>
    <row r="11">
      <c r="A11" s="4" t="inlineStr">
        <is>
          <t>D-1010</t>
        </is>
      </c>
      <c r="B11" s="4" t="inlineStr">
        <is>
          <t>LATAM</t>
        </is>
      </c>
      <c r="C11" s="4" t="inlineStr">
        <is>
          <t>Solara Foods</t>
        </is>
      </c>
      <c r="D11" s="4" t="inlineStr">
        <is>
          <t>Diego Ramos</t>
        </is>
      </c>
      <c r="E11" s="4" t="inlineStr">
        <is>
          <t>Proposal</t>
        </is>
      </c>
      <c r="F11" s="5">
        <f>IFERROR(XLOOKUP(E11,Assumptions!$A$2:$A$6,Assumptions!$B$2:$B$6),0)</f>
        <v/>
      </c>
      <c r="G11" s="14" t="n">
        <v>290000</v>
      </c>
      <c r="H11" s="14">
        <f>IFERROR(F11*G11,0)</f>
        <v/>
      </c>
      <c r="I11" s="15" t="n">
        <v>46185</v>
      </c>
      <c r="J11" s="15" t="n">
        <v>46126</v>
      </c>
    </row>
    <row r="12">
      <c r="A12" s="4" t="inlineStr">
        <is>
          <t>D-1012</t>
        </is>
      </c>
      <c r="B12" s="4" t="inlineStr">
        <is>
          <t>EMEA</t>
        </is>
      </c>
      <c r="C12" s="4" t="inlineStr">
        <is>
          <t>Alpine Systems</t>
        </is>
      </c>
      <c r="D12" s="4" t="inlineStr">
        <is>
          <t>Nina Weber</t>
        </is>
      </c>
      <c r="E12" s="4" t="inlineStr">
        <is>
          <t>Negotiation</t>
        </is>
      </c>
      <c r="F12" s="5">
        <f>IFERROR(XLOOKUP(E13,Assumptions!$A$2:$A$6,Assumptions!$B$2:$B$6),0)</f>
        <v/>
      </c>
      <c r="G12" s="14" t="n">
        <v>560000</v>
      </c>
      <c r="H12" s="14">
        <f>IFERROR(F13*G13,0)</f>
        <v/>
      </c>
      <c r="I12" s="15" t="n">
        <v>46162</v>
      </c>
      <c r="J12" s="15" t="n">
        <v>46126</v>
      </c>
    </row>
    <row r="13">
      <c r="A13" s="4" t="inlineStr">
        <is>
          <t>D-1013</t>
        </is>
      </c>
      <c r="B13" s="4" t="inlineStr">
        <is>
          <t>APAC</t>
        </is>
      </c>
      <c r="C13" s="4" t="inlineStr">
        <is>
          <t>Orion Devices</t>
        </is>
      </c>
      <c r="D13" s="4" t="inlineStr">
        <is>
          <t>Rahul Iyer</t>
        </is>
      </c>
      <c r="E13" s="4" t="inlineStr">
        <is>
          <t>Proposal</t>
        </is>
      </c>
      <c r="F13" s="5">
        <f>IFERROR(XLOOKUP(E14,Assumptions!$A$2:$A$6,Assumptions!$B$2:$B$6),0)</f>
        <v/>
      </c>
      <c r="G13" s="14" t="n">
        <v>470000</v>
      </c>
      <c r="H13" s="14">
        <f>IFERROR(F14*G14,0)</f>
        <v/>
      </c>
      <c r="I13" s="15" t="n">
        <v>46188</v>
      </c>
      <c r="J13" s="15" t="n">
        <v>46126</v>
      </c>
    </row>
    <row r="14">
      <c r="A14" s="4" t="inlineStr">
        <is>
          <t>D-1014</t>
        </is>
      </c>
      <c r="B14" s="4" t="inlineStr">
        <is>
          <t>NA East</t>
        </is>
      </c>
      <c r="C14" s="4" t="inlineStr">
        <is>
          <t>Keystone Media</t>
        </is>
      </c>
      <c r="D14" s="4" t="inlineStr">
        <is>
          <t>Grant Hall</t>
        </is>
      </c>
      <c r="E14" s="4" t="inlineStr">
        <is>
          <t>Qualified</t>
        </is>
      </c>
      <c r="F14" s="5">
        <f>IFERROR(XLOOKUP(E15,Assumptions!$A$2:$A$6,Assumptions!$B$2:$B$6),0)</f>
        <v/>
      </c>
      <c r="G14" s="14" t="n">
        <v>265000</v>
      </c>
      <c r="H14" s="14">
        <f>IFERROR(F15*G15,0)</f>
        <v/>
      </c>
      <c r="I14" s="15" t="n">
        <v>46206</v>
      </c>
      <c r="J14" s="15" t="n">
        <v>46126</v>
      </c>
    </row>
    <row r="15">
      <c r="A15" s="4" t="inlineStr">
        <is>
          <t>D-1015</t>
        </is>
      </c>
      <c r="B15" s="4" t="inlineStr">
        <is>
          <t>NA West</t>
        </is>
      </c>
      <c r="C15" s="4" t="inlineStr">
        <is>
          <t>Pacific Freight</t>
        </is>
      </c>
      <c r="D15" s="4" t="inlineStr">
        <is>
          <t>Tessa Reed</t>
        </is>
      </c>
      <c r="E15" s="4" t="inlineStr">
        <is>
          <t>Prospect</t>
        </is>
      </c>
      <c r="F15" s="5">
        <f>IFERROR(XLOOKUP(E16,Assumptions!$A$2:$A$6,Assumptions!$B$2:$B$6),0)</f>
        <v/>
      </c>
      <c r="G15" s="14" t="n">
        <v>190000</v>
      </c>
      <c r="H15" s="14">
        <f>IFERROR(F16*G16,0)</f>
        <v/>
      </c>
      <c r="I15" s="15" t="n">
        <v>46222</v>
      </c>
      <c r="J15" s="15" t="n">
        <v>46126</v>
      </c>
    </row>
    <row r="16">
      <c r="A16" s="4" t="inlineStr">
        <is>
          <t>D-1016</t>
        </is>
      </c>
      <c r="B16" s="4" t="inlineStr">
        <is>
          <t>LATAM</t>
        </is>
      </c>
      <c r="C16" s="4" t="inlineStr">
        <is>
          <t>Verde Agro</t>
        </is>
      </c>
      <c r="D16" s="4" t="inlineStr">
        <is>
          <t>Bruno Costa</t>
        </is>
      </c>
      <c r="E16" s="4" t="inlineStr">
        <is>
          <t>Qualified</t>
        </is>
      </c>
      <c r="F16" s="5">
        <f>IFERROR(XLOOKUP(E17,Assumptions!$A$2:$A$6,Assumptions!$B$2:$B$6),0)</f>
        <v/>
      </c>
      <c r="G16" s="14" t="n">
        <v>240000</v>
      </c>
      <c r="H16" s="14">
        <f>IFERROR(F17*G17,0)</f>
        <v/>
      </c>
      <c r="I16" s="15" t="n">
        <v>46204</v>
      </c>
      <c r="J16" s="15" t="n">
        <v>46126</v>
      </c>
    </row>
    <row r="17">
      <c r="A17" s="4" t="inlineStr">
        <is>
          <t>D-1017</t>
        </is>
      </c>
      <c r="B17" s="4" t="inlineStr">
        <is>
          <t>EMEA</t>
        </is>
      </c>
      <c r="C17" s="4" t="inlineStr">
        <is>
          <t>Atlas Security</t>
        </is>
      </c>
      <c r="D17" s="4" t="inlineStr">
        <is>
          <t>Sofia Marin</t>
        </is>
      </c>
      <c r="E17" s="4" t="inlineStr">
        <is>
          <t>Commit</t>
        </is>
      </c>
      <c r="F17" s="5">
        <f>IFERROR(XLOOKUP(E18,Assumptions!$A$2:$A$6,Assumptions!$B$2:$B$6),0)</f>
        <v/>
      </c>
      <c r="G17" s="14" t="n">
        <v>780000</v>
      </c>
      <c r="H17" s="14">
        <f>IFERROR(F18*G18,0)</f>
        <v/>
      </c>
      <c r="I17" s="15" t="n">
        <v>46146</v>
      </c>
      <c r="J17" s="15" t="n">
        <v>46126</v>
      </c>
    </row>
    <row r="18">
      <c r="A18" s="4" t="inlineStr">
        <is>
          <t>D-1018</t>
        </is>
      </c>
      <c r="B18" s="4" t="inlineStr">
        <is>
          <t>APAC</t>
        </is>
      </c>
      <c r="C18" s="4" t="inlineStr">
        <is>
          <t>Lotus Cloud</t>
        </is>
      </c>
      <c r="D18" s="4" t="inlineStr">
        <is>
          <t>Min Seo</t>
        </is>
      </c>
      <c r="E18" s="4" t="inlineStr">
        <is>
          <t>Negotiation</t>
        </is>
      </c>
      <c r="F18" s="5">
        <f>IFERROR(XLOOKUP(E19,Assumptions!$A$2:$A$6,Assumptions!$B$2:$B$6),0)</f>
        <v/>
      </c>
      <c r="G18" s="14" t="n">
        <v>615000</v>
      </c>
      <c r="H18" s="14">
        <f>IFERROR(F19*G19,0)</f>
        <v/>
      </c>
      <c r="I18" s="15" t="n">
        <v>46167</v>
      </c>
      <c r="J18" s="15" t="n">
        <v>46126</v>
      </c>
    </row>
    <row r="19">
      <c r="A19" s="4" t="inlineStr">
        <is>
          <t>D-1019</t>
        </is>
      </c>
      <c r="B19" s="4" t="inlineStr">
        <is>
          <t>NA East</t>
        </is>
      </c>
      <c r="C19" s="4" t="inlineStr">
        <is>
          <t>Summit Public Sector</t>
        </is>
      </c>
      <c r="D19" s="4" t="inlineStr">
        <is>
          <t>Rachel Kim</t>
        </is>
      </c>
      <c r="E19" s="4" t="inlineStr">
        <is>
          <t>Proposal</t>
        </is>
      </c>
      <c r="F19" s="5">
        <f>IFERROR(XLOOKUP(E20,Assumptions!$A$2:$A$6,Assumptions!$B$2:$B$6),0)</f>
        <v/>
      </c>
      <c r="G19" s="14" t="n">
        <v>520000</v>
      </c>
      <c r="H19" s="14">
        <f>IFERROR(F20*G20,0)</f>
        <v/>
      </c>
      <c r="I19" s="15" t="n">
        <v>46191</v>
      </c>
      <c r="J19" s="15" t="n">
        <v>46126</v>
      </c>
    </row>
    <row r="20">
      <c r="A20" s="4" t="inlineStr">
        <is>
          <t>D-1020</t>
        </is>
      </c>
      <c r="B20" s="4" t="inlineStr">
        <is>
          <t>NA West</t>
        </is>
      </c>
      <c r="C20" s="4" t="inlineStr">
        <is>
          <t>Helix Robotics</t>
        </is>
      </c>
      <c r="D20" s="4" t="inlineStr">
        <is>
          <t>Eric Stone</t>
        </is>
      </c>
      <c r="E20" s="4" t="inlineStr">
        <is>
          <t>Qualified</t>
        </is>
      </c>
      <c r="F20" s="5">
        <f>IFERROR(XLOOKUP(E20,Assumptions!$A$2:$A$6,Assumptions!$B$2:$B$6),0)</f>
        <v/>
      </c>
      <c r="G20" s="14" t="n">
        <v>345000</v>
      </c>
      <c r="H20" s="14">
        <f>IFERROR(F20*G20,0)</f>
        <v/>
      </c>
      <c r="I20" s="15" t="n">
        <v>46203</v>
      </c>
      <c r="J20" s="15" t="n">
        <v>46126</v>
      </c>
    </row>
    <row r="21">
      <c r="A21" s="4" t="inlineStr">
        <is>
          <t>D-1023</t>
        </is>
      </c>
      <c r="B21" s="4" t="inlineStr">
        <is>
          <t>EMEA</t>
        </is>
      </c>
      <c r="C21" s="4" t="inlineStr">
        <is>
          <t>Cobalt Pharma</t>
        </is>
      </c>
      <c r="D21" s="4" t="inlineStr">
        <is>
          <t>Ida Holm</t>
        </is>
      </c>
      <c r="E21" s="4" t="inlineStr">
        <is>
          <t>Proposal</t>
        </is>
      </c>
      <c r="F21" s="5">
        <f>IFERROR(XLOOKUP(E21,Assumptions!$A$2:$A$6,Assumptions!$B$2:$B$6),0)</f>
        <v/>
      </c>
      <c r="G21" s="14" t="n">
        <v>405000</v>
      </c>
      <c r="H21" s="14">
        <f>IFERROR(F21*G21,0)</f>
        <v/>
      </c>
      <c r="I21" s="15" t="n">
        <v>46195</v>
      </c>
      <c r="J21" s="15" t="n">
        <v>46126</v>
      </c>
    </row>
    <row r="22">
      <c r="A22" s="8" t="inlineStr">
        <is>
          <t>TOTAL</t>
        </is>
      </c>
      <c r="G22" s="16">
        <f>SUM(G2:G21)</f>
        <v/>
      </c>
      <c r="H22" s="16">
        <f>SUM(H2:H21)</f>
        <v/>
      </c>
    </row>
  </sheetData>
  <autoFilter ref="A1:J21"/>
  <conditionalFormatting sqref="G2:G21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H2:H21">
    <cfRule type="cellIs" priority="2" operator="lessThan" dxfId="0" stopIfTrue="0">
      <formula>150000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22" customWidth="1" min="3" max="3"/>
    <col width="12" customWidth="1" min="4" max="4"/>
  </cols>
  <sheetData>
    <row r="1">
      <c r="A1" s="10" t="inlineStr">
        <is>
          <t>Regional Pipeline Summary</t>
        </is>
      </c>
    </row>
    <row r="3">
      <c r="A3" s="11" t="inlineStr">
        <is>
          <t>Region</t>
        </is>
      </c>
      <c r="B3" s="11" t="inlineStr">
        <is>
          <t>Total Pipeline ($)</t>
        </is>
      </c>
      <c r="C3" s="11" t="inlineStr">
        <is>
          <t>Weighted Pipeline ($)</t>
        </is>
      </c>
      <c r="D3" s="11" t="inlineStr">
        <is>
          <t>Deal Count</t>
        </is>
      </c>
    </row>
    <row r="4">
      <c r="A4" t="inlineStr">
        <is>
          <t>NA East</t>
        </is>
      </c>
      <c r="B4" s="17">
        <f>SUMIFS('Regional Pipeline'!$G:$G,'Regional Pipeline'!$B:$B,$A4)</f>
        <v/>
      </c>
      <c r="C4" s="17">
        <f>SUMIFS('Regional Pipeline'!$H:$H,'Regional Pipeline'!$B:$B,$A4)</f>
        <v/>
      </c>
      <c r="D4">
        <f>COUNTIFS('Regional Pipeline'!$B:$B,$A4)</f>
        <v/>
      </c>
    </row>
    <row r="5">
      <c r="A5" t="inlineStr">
        <is>
          <t>NA West</t>
        </is>
      </c>
      <c r="B5" s="17">
        <f>SUMIFS('Regional Pipeline'!$G:$G,'Regional Pipeline'!$B:$B,$A5)</f>
        <v/>
      </c>
      <c r="C5" s="17">
        <f>SUMIFS('Regional Pipeline'!$H:$H,'Regional Pipeline'!$B:$B,$A5)</f>
        <v/>
      </c>
      <c r="D5">
        <f>COUNTIFS('Regional Pipeline'!$B:$B,$A5)</f>
        <v/>
      </c>
    </row>
    <row r="6">
      <c r="A6" t="inlineStr">
        <is>
          <t>EMEA</t>
        </is>
      </c>
      <c r="B6" s="17">
        <f>SUMIFS('Regional Pipeline'!$G:$G,'Regional Pipeline'!$B:$B,$A6)</f>
        <v/>
      </c>
      <c r="C6" s="17">
        <f>SUMIFS('Regional Pipeline'!$H:$H,'Regional Pipeline'!$B:$B,$A6)</f>
        <v/>
      </c>
      <c r="D6">
        <f>COUNTIFS('Regional Pipeline'!$B:$B,$A6)</f>
        <v/>
      </c>
    </row>
    <row r="7">
      <c r="A7" t="inlineStr">
        <is>
          <t>APAC</t>
        </is>
      </c>
      <c r="B7" s="17">
        <f>SUMIFS('Regional Pipeline'!$G:$G,'Regional Pipeline'!$B:$B,$A7)</f>
        <v/>
      </c>
      <c r="C7" s="17">
        <f>SUMIFS('Regional Pipeline'!$H:$H,'Regional Pipeline'!$B:$B,$A7)</f>
        <v/>
      </c>
      <c r="D7">
        <f>COUNTIFS('Regional Pipeline'!$B:$B,$A7)</f>
        <v/>
      </c>
    </row>
    <row r="8">
      <c r="A8" t="inlineStr">
        <is>
          <t>LATAM</t>
        </is>
      </c>
      <c r="B8" s="17">
        <f>SUMIFS('Regional Pipeline'!$G:$G,'Regional Pipeline'!$B:$B,$A8)</f>
        <v/>
      </c>
      <c r="C8" s="17">
        <f>SUMIFS('Regional Pipeline'!$H:$H,'Regional Pipeline'!$B:$B,$A8)</f>
        <v/>
      </c>
      <c r="D8">
        <f>COUNTIFS('Regional Pipeline'!$B:$B,$A8)</f>
        <v/>
      </c>
    </row>
    <row r="9">
      <c r="B9" s="17" t="n"/>
      <c r="C9" s="17" t="n"/>
    </row>
    <row r="10">
      <c r="A10" s="8" t="inlineStr">
        <is>
          <t>Grand Total</t>
        </is>
      </c>
      <c r="B10" s="16">
        <f>SUM(B4:B8)</f>
        <v/>
      </c>
      <c r="C10" s="16">
        <f>SUM(C4:C8)</f>
        <v/>
      </c>
      <c r="D10" s="8">
        <f>SUM(D4:D8)</f>
        <v/>
      </c>
    </row>
    <row r="12">
      <c r="A12" s="13" t="inlineStr">
        <is>
          <t>Stage Mix</t>
        </is>
      </c>
    </row>
    <row r="13">
      <c r="A13" s="1" t="inlineStr">
        <is>
          <t>Stage</t>
        </is>
      </c>
      <c r="B13" s="1" t="inlineStr">
        <is>
          <t>Pipeline ($)</t>
        </is>
      </c>
    </row>
    <row r="14">
      <c r="A14" t="inlineStr">
        <is>
          <t>Prospect</t>
        </is>
      </c>
      <c r="B14" s="17">
        <f>SUMIFS('Regional Pipeline'!$G:$G,'Regional Pipeline'!$E:$E,$A14)</f>
        <v/>
      </c>
    </row>
    <row r="15">
      <c r="A15" t="inlineStr">
        <is>
          <t>Qualified</t>
        </is>
      </c>
      <c r="B15" s="17">
        <f>SUMIFS('Regional Pipeline'!$G:$G,'Regional Pipeline'!$E:$E,$A15)</f>
        <v/>
      </c>
    </row>
    <row r="16">
      <c r="A16" t="inlineStr">
        <is>
          <t>Proposal</t>
        </is>
      </c>
      <c r="B16" s="17">
        <f>SUMIFS('Regional Pipeline'!$G:$G,'Regional Pipeline'!$E:$E,$A16)</f>
        <v/>
      </c>
    </row>
    <row r="17">
      <c r="A17" t="inlineStr">
        <is>
          <t>Negotiation</t>
        </is>
      </c>
      <c r="B17" s="17">
        <f>SUMIFS('Regional Pipeline'!$G:$G,'Regional Pipeline'!$E:$E,$A17)</f>
        <v/>
      </c>
    </row>
    <row r="18">
      <c r="A18" t="inlineStr">
        <is>
          <t>Commit</t>
        </is>
      </c>
      <c r="B18" s="17">
        <f>SUMIFS('Regional Pipeline'!$G:$G,'Regional Pipeline'!$E:$E,$A18)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2026-04-13T15:01:27Z</dcterms:created>
  <dcterms:modified xmlns:dcterms="http://purl.org/dc/terms/" xmlns:xsi="http://www.w3.org/2001/XMLSchema-instance" xsi:type="dcterms:W3CDTF">2026-04-14T07:30:16Z</dcterms:modified>
</cp:coreProperties>
</file>